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5F0A2A1-8891-4B4B-95AD-A24E1D13A9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區間檢核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J16" i="1" s="1"/>
  <c r="J17" i="1" s="1"/>
  <c r="J18" i="1" s="1"/>
  <c r="J15" i="1"/>
  <c r="J14" i="1"/>
  <c r="J13" i="1"/>
  <c r="D2" i="1"/>
  <c r="D5" i="1"/>
  <c r="D4" i="1"/>
  <c r="G4" i="1" s="1"/>
  <c r="D3" i="1"/>
  <c r="G3" i="1" s="1"/>
  <c r="G5" i="1"/>
  <c r="G2" i="1"/>
  <c r="D6" i="1"/>
  <c r="G6" i="1" s="1"/>
</calcChain>
</file>

<file path=xl/sharedStrings.xml><?xml version="1.0" encoding="utf-8"?>
<sst xmlns="http://schemas.openxmlformats.org/spreadsheetml/2006/main" count="48" uniqueCount="42">
  <si>
    <t>該面積區間百分比(%)
(B)</t>
    <phoneticPr fontId="2" type="noConversion"/>
  </si>
  <si>
    <t>碳排量級距寬度(T/ha)
(A)</t>
    <phoneticPr fontId="2" type="noConversion"/>
  </si>
  <si>
    <t>案件容許量</t>
    <phoneticPr fontId="2" type="noConversion"/>
  </si>
  <si>
    <t>區間容許上限(T/ha)
(C)</t>
    <phoneticPr fontId="2" type="noConversion"/>
  </si>
  <si>
    <t>432+N</t>
    <phoneticPr fontId="2" type="noConversion"/>
  </si>
  <si>
    <t>預估值</t>
    <phoneticPr fontId="2" type="noConversion"/>
  </si>
  <si>
    <t>級距</t>
    <phoneticPr fontId="2" type="noConversion"/>
  </si>
  <si>
    <t>核定面積
(手動輸入)</t>
    <phoneticPr fontId="2" type="noConversion"/>
  </si>
  <si>
    <t>設施型式</t>
    <phoneticPr fontId="5" type="noConversion"/>
  </si>
  <si>
    <t>數量</t>
    <phoneticPr fontId="5" type="noConversion"/>
  </si>
  <si>
    <t>尺寸</t>
    <phoneticPr fontId="5" type="noConversion"/>
  </si>
  <si>
    <t>單位</t>
    <phoneticPr fontId="5" type="noConversion"/>
  </si>
  <si>
    <t>量體總數</t>
    <phoneticPr fontId="5" type="noConversion"/>
  </si>
  <si>
    <t>碳排係數</t>
    <phoneticPr fontId="5" type="noConversion"/>
  </si>
  <si>
    <t>工程碳排量</t>
    <phoneticPr fontId="5" type="noConversion"/>
  </si>
  <si>
    <t>鋼筋混凝土-重力排水</t>
  </si>
  <si>
    <t>1座</t>
  </si>
  <si>
    <t>m</t>
  </si>
  <si>
    <t>=</t>
    <phoneticPr fontId="5" type="noConversion"/>
  </si>
  <si>
    <t>m3</t>
    <phoneticPr fontId="5" type="noConversion"/>
  </si>
  <si>
    <t>管涵</t>
  </si>
  <si>
    <t>4.5m</t>
    <phoneticPr fontId="5" type="noConversion"/>
  </si>
  <si>
    <t>cm</t>
  </si>
  <si>
    <t>m</t>
    <phoneticPr fontId="5" type="noConversion"/>
  </si>
  <si>
    <t>出水口保護工</t>
  </si>
  <si>
    <t>一式</t>
  </si>
  <si>
    <t>2m*1m*1m</t>
  </si>
  <si>
    <t>m3</t>
  </si>
  <si>
    <t>擋土牆</t>
  </si>
  <si>
    <t>長度130m</t>
    <phoneticPr fontId="5" type="noConversion"/>
  </si>
  <si>
    <t>H=3</t>
    <phoneticPr fontId="5" type="noConversion"/>
  </si>
  <si>
    <t>m2</t>
    <phoneticPr fontId="5" type="noConversion"/>
  </si>
  <si>
    <t>總計</t>
    <phoneticPr fontId="5" type="noConversion"/>
  </si>
  <si>
    <t>kg公斤</t>
    <phoneticPr fontId="2" type="noConversion"/>
  </si>
  <si>
    <t>T噸</t>
    <phoneticPr fontId="2" type="noConversion"/>
  </si>
  <si>
    <t>m</t>
    <phoneticPr fontId="2" type="noConversion"/>
  </si>
  <si>
    <t>0~0.05公頃未滿</t>
    <phoneticPr fontId="2" type="noConversion"/>
  </si>
  <si>
    <t>0.05~0.2公頃未滿</t>
    <phoneticPr fontId="2" type="noConversion"/>
  </si>
  <si>
    <t>0.2~0.5公頃未滿</t>
    <phoneticPr fontId="2" type="noConversion"/>
  </si>
  <si>
    <t>0.5~1公頃未滿</t>
    <phoneticPr fontId="2" type="noConversion"/>
  </si>
  <si>
    <t>1公頃以上</t>
    <phoneticPr fontId="2" type="noConversion"/>
  </si>
  <si>
    <t>計算式範例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</si>
</sst>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7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rgb="FFFF0000"/>
      <name val="新細明體"/>
      <family val="2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9" fontId="0" fillId="0" borderId="1" xfId="1" applyFont="1" applyBorder="1" applyAlignment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4" borderId="1" xfId="0" applyFill="1" applyBorder="1"/>
    <xf numFmtId="0" fontId="3" fillId="3" borderId="1" xfId="0" applyFont="1" applyFill="1" applyBorder="1"/>
    <xf numFmtId="0" fontId="0" fillId="3" borderId="1" xfId="0" applyFill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I3" sqref="I3"/>
    </sheetView>
  </sheetViews>
  <sheetFormatPr defaultRowHeight="15.75"/>
  <cols>
    <col min="1" max="1" width="18.42578125" bestFit="1" customWidth="1"/>
    <col min="2" max="2" width="12.7109375" customWidth="1"/>
    <col min="3" max="5" width="12" customWidth="1"/>
    <col min="9" max="9" width="11" bestFit="1" customWidth="1"/>
    <col min="10" max="10" width="13.5703125" bestFit="1" customWidth="1"/>
  </cols>
  <sheetData>
    <row r="1" spans="1:10" ht="47.25">
      <c r="A1" s="5" t="s">
        <v>6</v>
      </c>
      <c r="B1" s="6" t="s">
        <v>7</v>
      </c>
      <c r="C1" s="6" t="s">
        <v>1</v>
      </c>
      <c r="D1" s="6" t="s">
        <v>0</v>
      </c>
      <c r="E1" s="6" t="s">
        <v>3</v>
      </c>
      <c r="F1" s="6" t="s">
        <v>2</v>
      </c>
      <c r="G1" s="6" t="s">
        <v>5</v>
      </c>
    </row>
    <row r="2" spans="1:10">
      <c r="A2" s="2" t="s">
        <v>36</v>
      </c>
      <c r="B2" s="10">
        <v>4.9000000000000002E-2</v>
      </c>
      <c r="C2" s="2">
        <v>7</v>
      </c>
      <c r="D2" s="3">
        <f>B2/0.05</f>
        <v>0.98</v>
      </c>
      <c r="E2" s="2">
        <v>0</v>
      </c>
      <c r="F2" s="4">
        <v>7</v>
      </c>
      <c r="G2" s="11">
        <f>(C2*D2)+E2</f>
        <v>6.8599999999999994</v>
      </c>
    </row>
    <row r="3" spans="1:10">
      <c r="A3" s="2" t="s">
        <v>37</v>
      </c>
      <c r="B3" s="10">
        <v>0.2</v>
      </c>
      <c r="C3" s="2">
        <v>48</v>
      </c>
      <c r="D3" s="3">
        <f>(B3-0.05)/0.15</f>
        <v>1.0000000000000002</v>
      </c>
      <c r="E3" s="2">
        <v>7</v>
      </c>
      <c r="F3" s="4">
        <v>55</v>
      </c>
      <c r="G3" s="11">
        <f>(C3*D3)+E3</f>
        <v>55.000000000000014</v>
      </c>
    </row>
    <row r="4" spans="1:10">
      <c r="A4" s="2" t="s">
        <v>38</v>
      </c>
      <c r="B4" s="10">
        <v>0.5</v>
      </c>
      <c r="C4" s="2">
        <v>96</v>
      </c>
      <c r="D4" s="3">
        <f>(B4-0.2)/0.3</f>
        <v>1</v>
      </c>
      <c r="E4" s="2">
        <v>55</v>
      </c>
      <c r="F4" s="4">
        <v>151</v>
      </c>
      <c r="G4" s="11">
        <f>(C4*D4)+E4</f>
        <v>151</v>
      </c>
    </row>
    <row r="5" spans="1:10">
      <c r="A5" s="2" t="s">
        <v>39</v>
      </c>
      <c r="B5" s="10">
        <v>0.99</v>
      </c>
      <c r="C5" s="2">
        <v>281</v>
      </c>
      <c r="D5" s="3">
        <f>(B5-0.5)/0.5</f>
        <v>0.98</v>
      </c>
      <c r="E5" s="2">
        <v>151</v>
      </c>
      <c r="F5" s="4">
        <v>432</v>
      </c>
      <c r="G5" s="11">
        <f t="shared" ref="G5:G6" si="0">(C5*D5)+E5</f>
        <v>426.38</v>
      </c>
    </row>
    <row r="6" spans="1:10">
      <c r="A6" s="2" t="s">
        <v>40</v>
      </c>
      <c r="B6" s="10">
        <v>1</v>
      </c>
      <c r="C6" s="2">
        <v>174</v>
      </c>
      <c r="D6" s="3">
        <f>(B6-1)/1</f>
        <v>0</v>
      </c>
      <c r="E6" s="2">
        <v>432</v>
      </c>
      <c r="F6" s="4" t="s">
        <v>4</v>
      </c>
      <c r="G6" s="11">
        <f t="shared" si="0"/>
        <v>432</v>
      </c>
    </row>
    <row r="11" spans="1:10">
      <c r="A11" s="37" t="s">
        <v>41</v>
      </c>
      <c r="B11" s="38"/>
      <c r="C11" s="38"/>
      <c r="D11" s="38"/>
      <c r="E11" s="38"/>
      <c r="F11" s="38"/>
      <c r="G11" s="38"/>
      <c r="H11" s="38"/>
      <c r="I11" s="38"/>
      <c r="J11" s="39"/>
    </row>
    <row r="12" spans="1:10" ht="16.5">
      <c r="A12" s="14" t="s">
        <v>8</v>
      </c>
      <c r="B12" s="15"/>
      <c r="C12" s="7" t="s">
        <v>9</v>
      </c>
      <c r="D12" s="7" t="s">
        <v>10</v>
      </c>
      <c r="E12" s="7" t="s">
        <v>11</v>
      </c>
      <c r="F12" s="8"/>
      <c r="G12" s="7" t="s">
        <v>12</v>
      </c>
      <c r="H12" s="9" t="s">
        <v>11</v>
      </c>
      <c r="I12" s="8" t="s">
        <v>13</v>
      </c>
      <c r="J12" s="8" t="s">
        <v>14</v>
      </c>
    </row>
    <row r="13" spans="1:10" ht="16.5">
      <c r="A13" s="18"/>
      <c r="B13" s="19" t="s">
        <v>15</v>
      </c>
      <c r="C13" s="20" t="s">
        <v>16</v>
      </c>
      <c r="D13" s="20">
        <v>0.6</v>
      </c>
      <c r="E13" s="20" t="s">
        <v>17</v>
      </c>
      <c r="F13" s="20" t="s">
        <v>18</v>
      </c>
      <c r="G13" s="20">
        <v>0.6</v>
      </c>
      <c r="H13" s="21" t="s">
        <v>19</v>
      </c>
      <c r="I13" s="22">
        <v>128.69999999999999</v>
      </c>
      <c r="J13" s="23">
        <f>I13*G13</f>
        <v>77.219999999999985</v>
      </c>
    </row>
    <row r="14" spans="1:10" ht="16.5">
      <c r="A14" s="24"/>
      <c r="B14" s="25" t="s">
        <v>20</v>
      </c>
      <c r="C14" s="26" t="s">
        <v>21</v>
      </c>
      <c r="D14" s="26">
        <v>15</v>
      </c>
      <c r="E14" s="26" t="s">
        <v>22</v>
      </c>
      <c r="F14" s="26" t="s">
        <v>18</v>
      </c>
      <c r="G14" s="26">
        <v>4.5</v>
      </c>
      <c r="H14" s="27" t="s">
        <v>23</v>
      </c>
      <c r="I14" s="28">
        <v>233.43</v>
      </c>
      <c r="J14" s="29">
        <f>I14*G14</f>
        <v>1050.4349999999999</v>
      </c>
    </row>
    <row r="15" spans="1:10" ht="16.5">
      <c r="A15" s="24"/>
      <c r="B15" s="25" t="s">
        <v>24</v>
      </c>
      <c r="C15" s="26" t="s">
        <v>25</v>
      </c>
      <c r="D15" s="26" t="s">
        <v>26</v>
      </c>
      <c r="E15" s="26" t="s">
        <v>35</v>
      </c>
      <c r="F15" s="26" t="s">
        <v>18</v>
      </c>
      <c r="G15" s="26">
        <v>2</v>
      </c>
      <c r="H15" s="27" t="s">
        <v>27</v>
      </c>
      <c r="I15" s="28">
        <v>146.35</v>
      </c>
      <c r="J15" s="30">
        <f>I15*G15</f>
        <v>292.7</v>
      </c>
    </row>
    <row r="16" spans="1:10" ht="16.5">
      <c r="A16" s="31"/>
      <c r="B16" s="32" t="s">
        <v>28</v>
      </c>
      <c r="C16" s="33" t="s">
        <v>29</v>
      </c>
      <c r="D16" s="33" t="s">
        <v>30</v>
      </c>
      <c r="E16" s="33" t="s">
        <v>17</v>
      </c>
      <c r="F16" s="33" t="s">
        <v>18</v>
      </c>
      <c r="G16" s="33">
        <f>3*130</f>
        <v>390</v>
      </c>
      <c r="H16" s="34" t="s">
        <v>31</v>
      </c>
      <c r="I16" s="35">
        <v>1048.23</v>
      </c>
      <c r="J16" s="36">
        <f>I16*G16</f>
        <v>408809.7</v>
      </c>
    </row>
    <row r="17" spans="1:10" ht="16.5">
      <c r="A17" s="1"/>
      <c r="B17" s="1"/>
      <c r="C17" s="1"/>
      <c r="D17" s="1"/>
      <c r="E17" s="1"/>
      <c r="F17" s="1"/>
      <c r="G17" s="1"/>
      <c r="H17" s="16" t="s">
        <v>33</v>
      </c>
      <c r="I17" s="16" t="s">
        <v>32</v>
      </c>
      <c r="J17" s="17">
        <f>SUM(J13:J16)</f>
        <v>410230.05499999999</v>
      </c>
    </row>
    <row r="18" spans="1:10" ht="16.5">
      <c r="A18" s="1"/>
      <c r="B18" s="1"/>
      <c r="C18" s="1"/>
      <c r="D18" s="1"/>
      <c r="E18" s="1"/>
      <c r="F18" s="1"/>
      <c r="G18" s="1"/>
      <c r="H18" s="12" t="s">
        <v>34</v>
      </c>
      <c r="I18" s="12" t="s">
        <v>32</v>
      </c>
      <c r="J18" s="13">
        <f>J17/1000</f>
        <v>410.23005499999999</v>
      </c>
    </row>
  </sheetData>
  <mergeCells count="2">
    <mergeCell ref="A12:B12"/>
    <mergeCell ref="A11:J1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區間檢核表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jinlaoda0928@gmail.com</cp:lastModifiedBy>
  <dcterms:created xsi:type="dcterms:W3CDTF">2015-06-05T18:19:34Z</dcterms:created>
  <dcterms:modified xsi:type="dcterms:W3CDTF">2024-01-29T06:48:10Z</dcterms:modified>
</cp:coreProperties>
</file>